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888" activeTab="3"/>
  </bookViews>
  <sheets>
    <sheet name="LOTTO 1" sheetId="1" r:id="rId1"/>
    <sheet name="LOTTO 2" sheetId="4" r:id="rId2"/>
    <sheet name="LOTTO 3" sheetId="5" r:id="rId3"/>
    <sheet name="LOTTO 4" sheetId="6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G12" i="5" l="1"/>
  <c r="F12" i="5"/>
  <c r="G13" i="4"/>
  <c r="F13" i="4"/>
  <c r="G16" i="1"/>
  <c r="F16" i="1"/>
  <c r="F11" i="5" l="1"/>
  <c r="F12" i="4"/>
  <c r="F11" i="4"/>
  <c r="F15" i="1"/>
  <c r="F14" i="1"/>
  <c r="F10" i="6"/>
  <c r="F11" i="6"/>
  <c r="F12" i="6"/>
  <c r="F13" i="6"/>
  <c r="F14" i="6"/>
  <c r="F15" i="6"/>
  <c r="F16" i="6"/>
  <c r="F17" i="6"/>
  <c r="F9" i="6"/>
  <c r="E4" i="6" l="1"/>
  <c r="E6" i="5"/>
  <c r="E5" i="5"/>
  <c r="E4" i="5"/>
  <c r="E6" i="4"/>
  <c r="E5" i="4"/>
  <c r="E4" i="4"/>
  <c r="E5" i="1" l="1"/>
  <c r="E6" i="1"/>
  <c r="E4" i="1"/>
  <c r="G10" i="6" l="1"/>
  <c r="G11" i="6"/>
  <c r="G12" i="6"/>
  <c r="G13" i="6"/>
  <c r="G14" i="6"/>
  <c r="G15" i="6"/>
  <c r="G16" i="6"/>
  <c r="G17" i="6"/>
  <c r="G9" i="6"/>
  <c r="G11" i="5"/>
  <c r="G12" i="4"/>
  <c r="G11" i="4"/>
  <c r="G15" i="1"/>
  <c r="G14" i="1"/>
  <c r="G13" i="1"/>
  <c r="G12" i="1"/>
  <c r="G11" i="1"/>
  <c r="G13" i="5" l="1"/>
  <c r="G18" i="6"/>
  <c r="G14" i="4"/>
  <c r="G17" i="1"/>
</calcChain>
</file>

<file path=xl/sharedStrings.xml><?xml version="1.0" encoding="utf-8"?>
<sst xmlns="http://schemas.openxmlformats.org/spreadsheetml/2006/main" count="128" uniqueCount="49">
  <si>
    <t>Importo dell'appalto</t>
  </si>
  <si>
    <t>Ribasso offerto (%)</t>
  </si>
  <si>
    <t>A1</t>
  </si>
  <si>
    <t>A1.1</t>
  </si>
  <si>
    <t>A1.2</t>
  </si>
  <si>
    <t>PREZZI CHE COMPONGONO L'OFFERTA</t>
  </si>
  <si>
    <t>Unità di misura</t>
  </si>
  <si>
    <t>Prezzo unitario</t>
  </si>
  <si>
    <t>B1</t>
  </si>
  <si>
    <t>Ora</t>
  </si>
  <si>
    <t>B2</t>
  </si>
  <si>
    <t>B3</t>
  </si>
  <si>
    <t>B4</t>
  </si>
  <si>
    <t>B5</t>
  </si>
  <si>
    <t>B6</t>
  </si>
  <si>
    <t>B7</t>
  </si>
  <si>
    <t>B8</t>
  </si>
  <si>
    <t>B9</t>
  </si>
  <si>
    <t>Guardia Particolare Giurata</t>
  </si>
  <si>
    <t>Ronda ispettiva con l'ausilio di radiopattuglia (anche in periodi frazionabili fino ad un minimo di 10 minuti - Cfr. Allegato 1 "Ubicazione sedi ed Entità dei servizi")</t>
  </si>
  <si>
    <t>Canone mensile centralina teleallarme (prezzo unitario)</t>
  </si>
  <si>
    <t>Cad.</t>
  </si>
  <si>
    <t>Portierato comune - CAT A</t>
  </si>
  <si>
    <t>Portierato d'eccellenza - CAT B</t>
  </si>
  <si>
    <t>Portierato - Responsabile operativo - CAT C</t>
  </si>
  <si>
    <r>
      <t xml:space="preserve">SERVIZI DI PORTIERATO E VIGILANZA SEDI METROPOLITANE DEL POLITECNICO DI TORINO
</t>
    </r>
    <r>
      <rPr>
        <b/>
        <u/>
        <sz val="18"/>
        <rFont val="Arial"/>
        <family val="2"/>
      </rPr>
      <t>LOTTO 1</t>
    </r>
  </si>
  <si>
    <r>
      <t xml:space="preserve">SERVIZI DI PORTIERATO E VIGILANZA SEDE DI ALESSANDRIA
</t>
    </r>
    <r>
      <rPr>
        <b/>
        <u/>
        <sz val="18"/>
        <rFont val="Arial"/>
        <family val="2"/>
      </rPr>
      <t>LOTTO 2</t>
    </r>
  </si>
  <si>
    <r>
      <t xml:space="preserve">SERVIZI DI PORTIERATO E VIGILANZA SEDE DI MONDOVÌ
</t>
    </r>
    <r>
      <rPr>
        <b/>
        <u/>
        <sz val="18"/>
        <rFont val="Arial"/>
        <family val="2"/>
      </rPr>
      <t>LOTTO 3</t>
    </r>
  </si>
  <si>
    <r>
      <t xml:space="preserve">SERVIZIO DI TRASLOCHI PER TUTTE LE SEDEI DEL POLITECNICO
</t>
    </r>
    <r>
      <rPr>
        <b/>
        <u/>
        <sz val="18"/>
        <rFont val="Arial"/>
        <family val="2"/>
      </rPr>
      <t>LOTTO 4</t>
    </r>
  </si>
  <si>
    <t>Operatore addetto ai traslochi feriale (diurno e notturno), festivo (diurno, notturno). La quota di ore svolte durante orari feriali notturni e/o festivi diurni/notturni non supera l’1% del monte ore totale dell’appalto (da scrivere poi nel CSO)</t>
  </si>
  <si>
    <t>scatola 45x35x30</t>
  </si>
  <si>
    <t>scatola 60x40x40</t>
  </si>
  <si>
    <t>Autocarro con sponda superiore a 35 ql</t>
  </si>
  <si>
    <t>Autocarro con sponda fino a 35 ql</t>
  </si>
  <si>
    <t>Autogru idraulica telescopica portata fino a 400 q</t>
  </si>
  <si>
    <t>Autocarro portata oltre 80 q con gru</t>
  </si>
  <si>
    <t>Autoarticolato portata fino a 360 q</t>
  </si>
  <si>
    <t>Cad</t>
  </si>
  <si>
    <t>Base di gara</t>
  </si>
  <si>
    <t>Importo offerto per la durata del contratto</t>
  </si>
  <si>
    <t>Totale</t>
  </si>
  <si>
    <t>Il concorrente dovrà inserire i valori richiesti nelle celle verdi</t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</si>
  <si>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>, al netto dell'IVA e degli oneri per la sicurezza non soggetti a ribasso, che si richiede per l'espletamento dell'appalto,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</si>
  <si>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portierato</t>
    </r>
    <r>
      <rPr>
        <sz val="10"/>
        <rFont val="Arial"/>
        <family val="2"/>
      </rPr>
      <t>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</si>
  <si>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vigilanza</t>
    </r>
    <r>
      <rPr>
        <sz val="10"/>
        <rFont val="Arial"/>
        <family val="2"/>
      </rPr>
      <t>, per l'intero periodo contrattuale (tre anni)</t>
    </r>
  </si>
  <si>
    <t xml:space="preserve"> Totale</t>
  </si>
  <si>
    <t>Prezzo Totale per la durata del contratto (3 anni)</t>
  </si>
  <si>
    <t>Quantità per la durata del contratto</t>
  </si>
  <si>
    <t>Furgone cabinato con sponda idraulica 35 q (comprensivo di un operatore)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</si>
</sst>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58E67A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7" borderId="5" xfId="0" applyNumberFormat="1" applyFill="1" applyBorder="1" applyAlignment="1" applyProtection="1">
      <alignment vertical="center"/>
      <protection locked="0"/>
    </xf>
    <xf numFmtId="164" fontId="0" fillId="7" borderId="7" xfId="0" applyNumberFormat="1" applyFill="1" applyBorder="1" applyAlignment="1" applyProtection="1">
      <alignment vertical="center"/>
      <protection locked="0"/>
    </xf>
    <xf numFmtId="164" fontId="0" fillId="4" borderId="5" xfId="0" applyNumberForma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 vertical="center" indent="1"/>
    </xf>
    <xf numFmtId="0" fontId="0" fillId="4" borderId="18" xfId="0" applyFill="1" applyBorder="1" applyAlignment="1" applyProtection="1">
      <alignment horizontal="left" vertical="center" indent="1"/>
    </xf>
    <xf numFmtId="164" fontId="0" fillId="4" borderId="7" xfId="0" applyNumberForma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 wrapText="1"/>
    </xf>
    <xf numFmtId="164" fontId="0" fillId="5" borderId="6" xfId="0" applyNumberFormat="1" applyFill="1" applyBorder="1" applyAlignment="1" applyProtection="1">
      <alignment vertical="center"/>
    </xf>
    <xf numFmtId="0" fontId="0" fillId="5" borderId="1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vertical="center" wrapText="1"/>
    </xf>
    <xf numFmtId="0" fontId="5" fillId="4" borderId="7" xfId="0" applyFont="1" applyFill="1" applyBorder="1" applyAlignment="1" applyProtection="1">
      <alignment vertical="center" wrapText="1"/>
    </xf>
    <xf numFmtId="0" fontId="0" fillId="4" borderId="18" xfId="0" applyFill="1" applyBorder="1" applyAlignment="1" applyProtection="1">
      <alignment horizontal="center" vertical="center"/>
    </xf>
    <xf numFmtId="164" fontId="1" fillId="3" borderId="25" xfId="0" applyNumberFormat="1" applyFont="1" applyFill="1" applyBorder="1" applyAlignment="1" applyProtection="1">
      <alignment horizontal="center" vertical="center" wrapText="1"/>
    </xf>
    <xf numFmtId="10" fontId="0" fillId="7" borderId="7" xfId="0" applyNumberFormat="1" applyFill="1" applyBorder="1" applyAlignment="1" applyProtection="1">
      <alignment vertical="center"/>
      <protection locked="0"/>
    </xf>
    <xf numFmtId="164" fontId="3" fillId="6" borderId="29" xfId="0" applyNumberFormat="1" applyFont="1" applyFill="1" applyBorder="1" applyAlignment="1" applyProtection="1">
      <alignment horizontal="right" vertical="center"/>
    </xf>
    <xf numFmtId="164" fontId="3" fillId="6" borderId="28" xfId="0" applyNumberFormat="1" applyFont="1" applyFill="1" applyBorder="1" applyAlignment="1" applyProtection="1">
      <alignment vertical="center"/>
    </xf>
    <xf numFmtId="3" fontId="0" fillId="5" borderId="7" xfId="0" applyNumberFormat="1" applyFill="1" applyBorder="1" applyAlignment="1" applyProtection="1">
      <alignment horizontal="center" vertical="center" wrapText="1"/>
    </xf>
    <xf numFmtId="164" fontId="0" fillId="5" borderId="10" xfId="0" applyNumberFormat="1" applyFill="1" applyBorder="1" applyAlignment="1" applyProtection="1">
      <alignment vertical="center"/>
    </xf>
    <xf numFmtId="0" fontId="0" fillId="0" borderId="31" xfId="0" applyBorder="1" applyProtection="1"/>
    <xf numFmtId="164" fontId="0" fillId="0" borderId="31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4" fontId="0" fillId="0" borderId="32" xfId="0" applyNumberFormat="1" applyBorder="1" applyAlignment="1" applyProtection="1">
      <alignment vertical="center"/>
    </xf>
    <xf numFmtId="0" fontId="0" fillId="0" borderId="32" xfId="0" applyBorder="1" applyAlignment="1" applyProtection="1">
      <alignment vertical="center" wrapText="1"/>
    </xf>
    <xf numFmtId="4" fontId="0" fillId="5" borderId="5" xfId="0" applyNumberForma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164" fontId="3" fillId="6" borderId="27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5" borderId="5" xfId="0" applyFill="1" applyBorder="1" applyAlignment="1" applyProtection="1">
      <alignment vertical="center" wrapText="1"/>
    </xf>
    <xf numFmtId="0" fontId="0" fillId="5" borderId="7" xfId="0" applyFill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10" fontId="0" fillId="7" borderId="24" xfId="0" applyNumberFormat="1" applyFill="1" applyBorder="1" applyAlignment="1" applyProtection="1">
      <alignment horizontal="center" vertical="center"/>
      <protection locked="0"/>
    </xf>
    <xf numFmtId="10" fontId="0" fillId="7" borderId="26" xfId="0" applyNumberForma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/>
    </xf>
    <xf numFmtId="164" fontId="0" fillId="4" borderId="34" xfId="0" applyNumberFormat="1" applyFill="1" applyBorder="1" applyAlignment="1" applyProtection="1">
      <alignment horizontal="center" vertical="center"/>
    </xf>
    <xf numFmtId="164" fontId="0" fillId="4" borderId="8" xfId="0" applyNumberFormat="1" applyFill="1" applyBorder="1" applyAlignment="1" applyProtection="1">
      <alignment horizontal="center" vertical="center"/>
    </xf>
    <xf numFmtId="164" fontId="0" fillId="4" borderId="35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vertical="center" wrapText="1"/>
    </xf>
    <xf numFmtId="0" fontId="0" fillId="5" borderId="2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 wrapText="1"/>
    </xf>
    <xf numFmtId="0" fontId="0" fillId="5" borderId="9" xfId="0" applyFill="1" applyBorder="1" applyAlignment="1" applyProtection="1">
      <alignment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left" vertical="center" wrapText="1"/>
    </xf>
    <xf numFmtId="0" fontId="0" fillId="5" borderId="2" xfId="0" applyFill="1" applyBorder="1" applyAlignment="1" applyProtection="1">
      <alignment horizontal="left" vertical="center" wrapText="1"/>
    </xf>
    <xf numFmtId="0" fontId="0" fillId="5" borderId="8" xfId="0" applyFill="1" applyBorder="1" applyAlignment="1" applyProtection="1">
      <alignment horizontal="left" vertical="center" wrapText="1"/>
    </xf>
    <xf numFmtId="0" fontId="0" fillId="5" borderId="9" xfId="0" applyFill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ffici\sim2\Gara%20portierato%202020_2025\Documenti%20gara%202\Entit&#224;%20servizi_QTE\ENTITA'%20SERVIZI_QTE_8Ott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 dati gara 2015_2018"/>
      <sheetName val="Entità dei servizi per CSO"/>
      <sheetName val="LOTTO 1"/>
      <sheetName val="LOTTO 2"/>
      <sheetName val="LOTTO 3"/>
      <sheetName val="LOTTO 4"/>
      <sheetName val="PREZZI"/>
      <sheetName val="Prezzi traslochi"/>
      <sheetName val="Definizione importi per QTE"/>
      <sheetName val="QTE"/>
      <sheetName val="QTE per CSO"/>
      <sheetName val="Foglio2"/>
    </sheetNames>
    <sheetDataSet>
      <sheetData sheetId="0"/>
      <sheetData sheetId="1"/>
      <sheetData sheetId="2"/>
      <sheetData sheetId="3"/>
      <sheetData sheetId="4"/>
      <sheetData sheetId="5">
        <row r="39">
          <cell r="D39">
            <v>17280</v>
          </cell>
        </row>
        <row r="40">
          <cell r="D40">
            <v>5760</v>
          </cell>
        </row>
        <row r="41">
          <cell r="D41">
            <v>3500</v>
          </cell>
        </row>
        <row r="42">
          <cell r="D42">
            <v>1200</v>
          </cell>
        </row>
        <row r="43">
          <cell r="D43">
            <v>240</v>
          </cell>
        </row>
        <row r="44">
          <cell r="D44">
            <v>1000</v>
          </cell>
        </row>
        <row r="45">
          <cell r="D45">
            <v>27</v>
          </cell>
        </row>
        <row r="46">
          <cell r="D46">
            <v>70</v>
          </cell>
        </row>
        <row r="47">
          <cell r="D47">
            <v>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D4" workbookViewId="0">
      <selection activeCell="D4" sqref="D4:D6"/>
    </sheetView>
  </sheetViews>
  <sheetFormatPr defaultColWidth="9.109375" defaultRowHeight="14.4" x14ac:dyDescent="0.3"/>
  <cols>
    <col min="1" max="1" width="6.109375" style="47" bestFit="1" customWidth="1"/>
    <col min="2" max="2" width="71.5546875" style="47" customWidth="1"/>
    <col min="3" max="3" width="20.6640625" style="47" customWidth="1"/>
    <col min="4" max="4" width="17.88671875" style="47" customWidth="1"/>
    <col min="5" max="5" width="20.6640625" style="47" customWidth="1"/>
    <col min="6" max="6" width="20" style="47" customWidth="1"/>
    <col min="7" max="7" width="38.109375" style="47" customWidth="1"/>
    <col min="8" max="16384" width="9.109375" style="47"/>
  </cols>
  <sheetData>
    <row r="1" spans="1:7" ht="57.75" customHeight="1" thickBot="1" x14ac:dyDescent="0.3">
      <c r="A1" s="50" t="s">
        <v>25</v>
      </c>
      <c r="B1" s="51"/>
      <c r="C1" s="51"/>
      <c r="D1" s="51"/>
      <c r="E1" s="51"/>
      <c r="F1" s="51"/>
      <c r="G1" s="52"/>
    </row>
    <row r="2" spans="1:7" ht="20.25" customHeight="1" thickBot="1" x14ac:dyDescent="0.35">
      <c r="A2" s="56" t="s">
        <v>41</v>
      </c>
      <c r="B2" s="57"/>
      <c r="C2" s="57"/>
      <c r="D2" s="57"/>
      <c r="E2" s="57"/>
      <c r="F2" s="57"/>
      <c r="G2" s="58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61" t="s">
        <v>39</v>
      </c>
      <c r="F3" s="62"/>
      <c r="G3" s="30"/>
    </row>
    <row r="4" spans="1:7" ht="43.5" customHeight="1" x14ac:dyDescent="0.3">
      <c r="A4" s="20" t="s">
        <v>2</v>
      </c>
      <c r="B4" s="21" t="s">
        <v>42</v>
      </c>
      <c r="C4" s="3">
        <v>6903531.9199999999</v>
      </c>
      <c r="D4" s="59">
        <v>0</v>
      </c>
      <c r="E4" s="63">
        <f>+(C4-C4*$D$4)</f>
        <v>6903531.9199999999</v>
      </c>
      <c r="F4" s="64"/>
      <c r="G4" s="31"/>
    </row>
    <row r="5" spans="1:7" ht="26.4" x14ac:dyDescent="0.3">
      <c r="A5" s="4" t="s">
        <v>3</v>
      </c>
      <c r="B5" s="21" t="s">
        <v>43</v>
      </c>
      <c r="C5" s="3">
        <v>6548754.6900000004</v>
      </c>
      <c r="D5" s="59"/>
      <c r="E5" s="63">
        <f>+(C5-C5*$D$4)</f>
        <v>6548754.6900000004</v>
      </c>
      <c r="F5" s="64"/>
      <c r="G5" s="31"/>
    </row>
    <row r="6" spans="1:7" ht="27" thickBot="1" x14ac:dyDescent="0.35">
      <c r="A6" s="5" t="s">
        <v>4</v>
      </c>
      <c r="B6" s="22" t="s">
        <v>44</v>
      </c>
      <c r="C6" s="6">
        <v>354777.23</v>
      </c>
      <c r="D6" s="60"/>
      <c r="E6" s="65">
        <f>+(C6-C6*$D$4)</f>
        <v>354777.23</v>
      </c>
      <c r="F6" s="66"/>
      <c r="G6" s="30"/>
    </row>
    <row r="7" spans="1:7" ht="15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53" t="s">
        <v>5</v>
      </c>
      <c r="B9" s="54"/>
      <c r="C9" s="54"/>
      <c r="D9" s="54"/>
      <c r="E9" s="54"/>
      <c r="F9" s="54"/>
      <c r="G9" s="55"/>
    </row>
    <row r="10" spans="1:7" ht="52.2" x14ac:dyDescent="0.3">
      <c r="A10" s="7"/>
      <c r="B10" s="8"/>
      <c r="C10" s="8"/>
      <c r="D10" s="8" t="s">
        <v>6</v>
      </c>
      <c r="E10" s="8" t="s">
        <v>7</v>
      </c>
      <c r="F10" s="8" t="s">
        <v>47</v>
      </c>
      <c r="G10" s="9" t="s">
        <v>46</v>
      </c>
    </row>
    <row r="11" spans="1:7" ht="15" x14ac:dyDescent="0.25">
      <c r="A11" s="10" t="s">
        <v>8</v>
      </c>
      <c r="B11" s="48" t="s">
        <v>22</v>
      </c>
      <c r="C11" s="48"/>
      <c r="D11" s="11" t="s">
        <v>9</v>
      </c>
      <c r="E11" s="1"/>
      <c r="F11" s="12">
        <v>147615</v>
      </c>
      <c r="G11" s="13">
        <f t="shared" ref="G11:G15" si="0">+F11*E11</f>
        <v>0</v>
      </c>
    </row>
    <row r="12" spans="1:7" ht="15" x14ac:dyDescent="0.25">
      <c r="A12" s="10" t="s">
        <v>10</v>
      </c>
      <c r="B12" s="48" t="s">
        <v>23</v>
      </c>
      <c r="C12" s="48"/>
      <c r="D12" s="11" t="s">
        <v>9</v>
      </c>
      <c r="E12" s="1"/>
      <c r="F12" s="12">
        <v>162864</v>
      </c>
      <c r="G12" s="13">
        <f t="shared" si="0"/>
        <v>0</v>
      </c>
    </row>
    <row r="13" spans="1:7" ht="15" x14ac:dyDescent="0.25">
      <c r="A13" s="10" t="s">
        <v>11</v>
      </c>
      <c r="B13" s="48" t="s">
        <v>24</v>
      </c>
      <c r="C13" s="48"/>
      <c r="D13" s="11" t="s">
        <v>9</v>
      </c>
      <c r="E13" s="1"/>
      <c r="F13" s="12">
        <v>7020</v>
      </c>
      <c r="G13" s="13">
        <f t="shared" si="0"/>
        <v>0</v>
      </c>
    </row>
    <row r="14" spans="1:7" ht="15" x14ac:dyDescent="0.25">
      <c r="A14" s="10" t="s">
        <v>12</v>
      </c>
      <c r="B14" s="48" t="s">
        <v>18</v>
      </c>
      <c r="C14" s="48"/>
      <c r="D14" s="11" t="s">
        <v>9</v>
      </c>
      <c r="E14" s="1"/>
      <c r="F14" s="42">
        <f>2175+8796.67</f>
        <v>10971.67</v>
      </c>
      <c r="G14" s="13">
        <f t="shared" si="0"/>
        <v>0</v>
      </c>
    </row>
    <row r="15" spans="1:7" ht="30.75" customHeight="1" x14ac:dyDescent="0.3">
      <c r="A15" s="10" t="s">
        <v>13</v>
      </c>
      <c r="B15" s="48" t="s">
        <v>19</v>
      </c>
      <c r="C15" s="48"/>
      <c r="D15" s="11" t="s">
        <v>9</v>
      </c>
      <c r="E15" s="1"/>
      <c r="F15" s="12">
        <f>651+1326</f>
        <v>1977</v>
      </c>
      <c r="G15" s="13">
        <f t="shared" si="0"/>
        <v>0</v>
      </c>
    </row>
    <row r="16" spans="1:7" ht="15.75" thickBot="1" x14ac:dyDescent="0.3">
      <c r="A16" s="14" t="s">
        <v>14</v>
      </c>
      <c r="B16" s="49" t="s">
        <v>20</v>
      </c>
      <c r="C16" s="49"/>
      <c r="D16" s="15" t="s">
        <v>21</v>
      </c>
      <c r="E16" s="2"/>
      <c r="F16" s="28">
        <f>11*12*3</f>
        <v>396</v>
      </c>
      <c r="G16" s="29">
        <f>+F16*E16</f>
        <v>0</v>
      </c>
    </row>
    <row r="17" spans="1:7" ht="18.75" thickBot="1" x14ac:dyDescent="0.3">
      <c r="A17" s="38"/>
      <c r="B17" s="39"/>
      <c r="C17" s="40"/>
      <c r="D17" s="41"/>
      <c r="E17" s="39"/>
      <c r="F17" s="26" t="s">
        <v>40</v>
      </c>
      <c r="G17" s="27">
        <f>SUM(G11:G16)</f>
        <v>0</v>
      </c>
    </row>
  </sheetData>
  <sheetProtection algorithmName="SHA-512" hashValue="qVZbE2qbR4xBX7frcR+Nx81rVtBbJlILVFG5BjygeVuG549KgFn2koX3IKnwiWvjyPjLb8uxVU81lBzTgIfohg==" saltValue="HUFE4SEh9v+32bPyg2CKTQ==" spinCount="100000" sheet="1" selectLockedCells="1"/>
  <protectedRanges>
    <protectedRange sqref="D4:E6" name="Intervallo1"/>
    <protectedRange sqref="E11:E16" name="Intervallo2"/>
  </protectedRanges>
  <mergeCells count="14">
    <mergeCell ref="B14:C14"/>
    <mergeCell ref="B15:C15"/>
    <mergeCell ref="B16:C16"/>
    <mergeCell ref="B13:C13"/>
    <mergeCell ref="A1:G1"/>
    <mergeCell ref="A9:G9"/>
    <mergeCell ref="B11:C11"/>
    <mergeCell ref="B12:C12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67" orientation="landscape" r:id="rId1"/>
  <headerFooter alignWithMargins="0">
    <oddHeader>&amp;R&amp;F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4" workbookViewId="0">
      <selection activeCell="D4" sqref="D4:D6"/>
    </sheetView>
  </sheetViews>
  <sheetFormatPr defaultColWidth="9.109375" defaultRowHeight="14.4" x14ac:dyDescent="0.3"/>
  <cols>
    <col min="1" max="1" width="6.109375" style="47" bestFit="1" customWidth="1"/>
    <col min="2" max="2" width="51.5546875" style="47" bestFit="1" customWidth="1"/>
    <col min="3" max="3" width="20.6640625" style="47" customWidth="1"/>
    <col min="4" max="4" width="18.44140625" style="47" customWidth="1"/>
    <col min="5" max="6" width="20.6640625" style="47" customWidth="1"/>
    <col min="7" max="7" width="29.6640625" style="47" customWidth="1"/>
    <col min="8" max="16384" width="9.109375" style="47"/>
  </cols>
  <sheetData>
    <row r="1" spans="1:7" ht="57.75" customHeight="1" thickBot="1" x14ac:dyDescent="0.3">
      <c r="A1" s="71" t="s">
        <v>26</v>
      </c>
      <c r="B1" s="72"/>
      <c r="C1" s="72"/>
      <c r="D1" s="72"/>
      <c r="E1" s="72"/>
      <c r="F1" s="72"/>
      <c r="G1" s="73"/>
    </row>
    <row r="2" spans="1:7" ht="20.25" customHeight="1" thickBot="1" x14ac:dyDescent="0.35">
      <c r="A2" s="56" t="s">
        <v>41</v>
      </c>
      <c r="B2" s="57"/>
      <c r="C2" s="57"/>
      <c r="D2" s="57"/>
      <c r="E2" s="57"/>
      <c r="F2" s="57"/>
      <c r="G2" s="58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61" t="s">
        <v>39</v>
      </c>
      <c r="F3" s="62"/>
      <c r="G3" s="30"/>
    </row>
    <row r="4" spans="1:7" ht="52.8" x14ac:dyDescent="0.3">
      <c r="A4" s="20" t="s">
        <v>2</v>
      </c>
      <c r="B4" s="21" t="s">
        <v>42</v>
      </c>
      <c r="C4" s="3">
        <v>272892.28000000003</v>
      </c>
      <c r="D4" s="59">
        <v>0</v>
      </c>
      <c r="E4" s="63">
        <f>+(C4-C4*$D$4)</f>
        <v>272892.28000000003</v>
      </c>
      <c r="F4" s="64"/>
      <c r="G4" s="31"/>
    </row>
    <row r="5" spans="1:7" ht="39.6" x14ac:dyDescent="0.3">
      <c r="A5" s="4" t="s">
        <v>3</v>
      </c>
      <c r="B5" s="21" t="s">
        <v>43</v>
      </c>
      <c r="C5" s="3">
        <v>250063.76</v>
      </c>
      <c r="D5" s="59"/>
      <c r="E5" s="63">
        <f>+(C5-C5*$D$4)</f>
        <v>250063.76</v>
      </c>
      <c r="F5" s="64"/>
      <c r="G5" s="31"/>
    </row>
    <row r="6" spans="1:7" ht="40.200000000000003" thickBot="1" x14ac:dyDescent="0.35">
      <c r="A6" s="5" t="s">
        <v>4</v>
      </c>
      <c r="B6" s="22" t="s">
        <v>44</v>
      </c>
      <c r="C6" s="6">
        <v>22828.52</v>
      </c>
      <c r="D6" s="60"/>
      <c r="E6" s="65">
        <f>+(C6-C6*$D$4)</f>
        <v>22828.52</v>
      </c>
      <c r="F6" s="66"/>
      <c r="G6" s="30"/>
    </row>
    <row r="7" spans="1:7" ht="15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53" t="s">
        <v>5</v>
      </c>
      <c r="B9" s="54"/>
      <c r="C9" s="54"/>
      <c r="D9" s="54"/>
      <c r="E9" s="54"/>
      <c r="F9" s="54"/>
      <c r="G9" s="55"/>
    </row>
    <row r="10" spans="1:7" ht="52.2" x14ac:dyDescent="0.3">
      <c r="A10" s="43"/>
      <c r="B10" s="44"/>
      <c r="C10" s="44"/>
      <c r="D10" s="8" t="s">
        <v>6</v>
      </c>
      <c r="E10" s="45" t="s">
        <v>7</v>
      </c>
      <c r="F10" s="8" t="s">
        <v>47</v>
      </c>
      <c r="G10" s="9" t="s">
        <v>46</v>
      </c>
    </row>
    <row r="11" spans="1:7" ht="15" x14ac:dyDescent="0.25">
      <c r="A11" s="10" t="s">
        <v>8</v>
      </c>
      <c r="B11" s="67" t="s">
        <v>22</v>
      </c>
      <c r="C11" s="68"/>
      <c r="D11" s="11" t="s">
        <v>9</v>
      </c>
      <c r="E11" s="1"/>
      <c r="F11" s="12">
        <f>(3120+520+520)*3</f>
        <v>12480</v>
      </c>
      <c r="G11" s="13">
        <f>+F11*E11</f>
        <v>0</v>
      </c>
    </row>
    <row r="12" spans="1:7" x14ac:dyDescent="0.3">
      <c r="A12" s="10" t="s">
        <v>10</v>
      </c>
      <c r="B12" s="67" t="s">
        <v>19</v>
      </c>
      <c r="C12" s="68"/>
      <c r="D12" s="11" t="s">
        <v>9</v>
      </c>
      <c r="E12" s="1"/>
      <c r="F12" s="12">
        <f>260*3</f>
        <v>780</v>
      </c>
      <c r="G12" s="13">
        <f>+F12*E12</f>
        <v>0</v>
      </c>
    </row>
    <row r="13" spans="1:7" ht="15.75" thickBot="1" x14ac:dyDescent="0.3">
      <c r="A13" s="14" t="s">
        <v>11</v>
      </c>
      <c r="B13" s="69" t="s">
        <v>20</v>
      </c>
      <c r="C13" s="70"/>
      <c r="D13" s="15" t="s">
        <v>21</v>
      </c>
      <c r="E13" s="2"/>
      <c r="F13" s="28">
        <f>1*12*3</f>
        <v>36</v>
      </c>
      <c r="G13" s="29">
        <f>+F13*E13</f>
        <v>0</v>
      </c>
    </row>
    <row r="14" spans="1:7" ht="18.75" thickBot="1" x14ac:dyDescent="0.3">
      <c r="A14" s="38"/>
      <c r="B14" s="39"/>
      <c r="C14" s="40"/>
      <c r="D14" s="41"/>
      <c r="E14" s="39"/>
      <c r="F14" s="46" t="s">
        <v>40</v>
      </c>
      <c r="G14" s="27">
        <f>SUM(G11:G13)</f>
        <v>0</v>
      </c>
    </row>
  </sheetData>
  <sheetProtection algorithmName="SHA-512" hashValue="0dC/ebG2OZaUky4foDBvlb9pz/O/cXBjxFioN1iqwtvQTDCsMKGDcdfHsfZX4qYAlktDlVWputXr5iKD5wNmgw==" saltValue="bR/CcKI2UUji1ASfzoHUFg==" spinCount="100000" sheet="1" selectLockedCells="1"/>
  <protectedRanges>
    <protectedRange sqref="E11:E13" name="Intervallo2"/>
    <protectedRange sqref="D4:E6" name="Intervallo1_3"/>
  </protectedRanges>
  <mergeCells count="11">
    <mergeCell ref="B12:C12"/>
    <mergeCell ref="B13:C13"/>
    <mergeCell ref="A1:G1"/>
    <mergeCell ref="A9:G9"/>
    <mergeCell ref="B11:C11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  <headerFooter alignWithMargins="0">
    <oddHeader>&amp;R&amp;F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opLeftCell="A4" workbookViewId="0">
      <selection activeCell="D4" sqref="D4:D6"/>
    </sheetView>
  </sheetViews>
  <sheetFormatPr defaultColWidth="9.109375" defaultRowHeight="14.4" x14ac:dyDescent="0.3"/>
  <cols>
    <col min="1" max="1" width="6.109375" style="47" bestFit="1" customWidth="1"/>
    <col min="2" max="2" width="51.5546875" style="47" bestFit="1" customWidth="1"/>
    <col min="3" max="3" width="20.6640625" style="47" customWidth="1"/>
    <col min="4" max="4" width="18.44140625" style="47" customWidth="1"/>
    <col min="5" max="6" width="20.6640625" style="47" customWidth="1"/>
    <col min="7" max="7" width="39.109375" style="47" customWidth="1"/>
    <col min="8" max="16384" width="9.109375" style="47"/>
  </cols>
  <sheetData>
    <row r="1" spans="1:7" ht="57.75" customHeight="1" thickBot="1" x14ac:dyDescent="0.35">
      <c r="A1" s="71" t="s">
        <v>27</v>
      </c>
      <c r="B1" s="72"/>
      <c r="C1" s="72"/>
      <c r="D1" s="72"/>
      <c r="E1" s="72"/>
      <c r="F1" s="72"/>
      <c r="G1" s="73"/>
    </row>
    <row r="2" spans="1:7" ht="20.25" customHeight="1" thickBot="1" x14ac:dyDescent="0.35">
      <c r="A2" s="56" t="s">
        <v>41</v>
      </c>
      <c r="B2" s="57"/>
      <c r="C2" s="57"/>
      <c r="D2" s="57"/>
      <c r="E2" s="57"/>
      <c r="F2" s="57"/>
      <c r="G2" s="58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61" t="s">
        <v>39</v>
      </c>
      <c r="F3" s="62"/>
      <c r="G3" s="30"/>
    </row>
    <row r="4" spans="1:7" ht="52.8" x14ac:dyDescent="0.3">
      <c r="A4" s="20" t="s">
        <v>2</v>
      </c>
      <c r="B4" s="21" t="s">
        <v>42</v>
      </c>
      <c r="C4" s="3">
        <v>160609.85</v>
      </c>
      <c r="D4" s="59">
        <v>0</v>
      </c>
      <c r="E4" s="63">
        <f>+(C4-C4*$D$4)</f>
        <v>160609.85</v>
      </c>
      <c r="F4" s="64"/>
      <c r="G4" s="31"/>
    </row>
    <row r="5" spans="1:7" ht="39.6" x14ac:dyDescent="0.3">
      <c r="A5" s="4" t="s">
        <v>3</v>
      </c>
      <c r="B5" s="21" t="s">
        <v>43</v>
      </c>
      <c r="C5" s="3">
        <v>156289.85</v>
      </c>
      <c r="D5" s="59"/>
      <c r="E5" s="63">
        <f>+(C5-C5*$D$4)</f>
        <v>156289.85</v>
      </c>
      <c r="F5" s="64"/>
      <c r="G5" s="31"/>
    </row>
    <row r="6" spans="1:7" ht="40.200000000000003" thickBot="1" x14ac:dyDescent="0.35">
      <c r="A6" s="5" t="s">
        <v>4</v>
      </c>
      <c r="B6" s="22" t="s">
        <v>44</v>
      </c>
      <c r="C6" s="6">
        <v>4320</v>
      </c>
      <c r="D6" s="60"/>
      <c r="E6" s="65">
        <f>+(C6-C6*$D$4)</f>
        <v>4320</v>
      </c>
      <c r="F6" s="66"/>
      <c r="G6" s="30"/>
    </row>
    <row r="7" spans="1:7" ht="15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53" t="s">
        <v>5</v>
      </c>
      <c r="B9" s="54"/>
      <c r="C9" s="54"/>
      <c r="D9" s="54"/>
      <c r="E9" s="54"/>
      <c r="F9" s="54"/>
      <c r="G9" s="55"/>
    </row>
    <row r="10" spans="1:7" ht="52.2" x14ac:dyDescent="0.3">
      <c r="A10" s="43"/>
      <c r="B10" s="44"/>
      <c r="C10" s="44"/>
      <c r="D10" s="8" t="s">
        <v>6</v>
      </c>
      <c r="E10" s="45" t="s">
        <v>7</v>
      </c>
      <c r="F10" s="8" t="s">
        <v>47</v>
      </c>
      <c r="G10" s="9" t="s">
        <v>46</v>
      </c>
    </row>
    <row r="11" spans="1:7" ht="15" x14ac:dyDescent="0.25">
      <c r="A11" s="10" t="s">
        <v>8</v>
      </c>
      <c r="B11" s="67" t="s">
        <v>22</v>
      </c>
      <c r="C11" s="68"/>
      <c r="D11" s="11" t="s">
        <v>9</v>
      </c>
      <c r="E11" s="1"/>
      <c r="F11" s="12">
        <f>2600*3</f>
        <v>7800</v>
      </c>
      <c r="G11" s="13">
        <f>+F11*E11</f>
        <v>0</v>
      </c>
    </row>
    <row r="12" spans="1:7" ht="15.75" thickBot="1" x14ac:dyDescent="0.3">
      <c r="A12" s="14" t="s">
        <v>10</v>
      </c>
      <c r="B12" s="69" t="s">
        <v>20</v>
      </c>
      <c r="C12" s="70"/>
      <c r="D12" s="15" t="s">
        <v>21</v>
      </c>
      <c r="E12" s="2"/>
      <c r="F12" s="28">
        <f>1*12*3</f>
        <v>36</v>
      </c>
      <c r="G12" s="29">
        <f>+F12*E12</f>
        <v>0</v>
      </c>
    </row>
    <row r="13" spans="1:7" ht="18.75" thickBot="1" x14ac:dyDescent="0.3">
      <c r="A13" s="38"/>
      <c r="B13" s="39"/>
      <c r="C13" s="40"/>
      <c r="D13" s="41"/>
      <c r="E13" s="39"/>
      <c r="F13" s="46" t="s">
        <v>45</v>
      </c>
      <c r="G13" s="27">
        <f>SUM(G11:G12)</f>
        <v>0</v>
      </c>
    </row>
  </sheetData>
  <sheetProtection algorithmName="SHA-512" hashValue="iT6T2xjRvhxKEcE3Gd8KnCNt57dkoeDmimJeZYnZZvrclI44Hbp4yEP3aMJf3FxYk68XeZldntRxAQKkaxtS7g==" saltValue="O3AIxr/ul9gefiG7+5IUnA==" spinCount="100000" sheet="1" selectLockedCells="1"/>
  <protectedRanges>
    <protectedRange sqref="E11:E12" name="Intervallo2"/>
    <protectedRange sqref="D4:E6" name="Intervallo1_3"/>
  </protectedRanges>
  <mergeCells count="10">
    <mergeCell ref="A1:G1"/>
    <mergeCell ref="A9:G9"/>
    <mergeCell ref="B11:C11"/>
    <mergeCell ref="B12:C12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3" orientation="landscape" r:id="rId1"/>
  <headerFooter alignWithMargins="0">
    <oddHeader>&amp;R&amp;F</oddHead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7" workbookViewId="0">
      <selection activeCell="E12" sqref="E12"/>
    </sheetView>
  </sheetViews>
  <sheetFormatPr defaultColWidth="9.109375" defaultRowHeight="14.4" x14ac:dyDescent="0.3"/>
  <cols>
    <col min="1" max="1" width="6.109375" style="47" bestFit="1" customWidth="1"/>
    <col min="2" max="2" width="51.5546875" style="47" bestFit="1" customWidth="1"/>
    <col min="3" max="3" width="20.6640625" style="47" customWidth="1"/>
    <col min="4" max="4" width="18.44140625" style="47" customWidth="1"/>
    <col min="5" max="6" width="20.6640625" style="47" customWidth="1"/>
    <col min="7" max="7" width="29.6640625" style="47" customWidth="1"/>
    <col min="8" max="16384" width="9.109375" style="47"/>
  </cols>
  <sheetData>
    <row r="1" spans="1:7" ht="57.75" customHeight="1" thickBot="1" x14ac:dyDescent="0.3">
      <c r="A1" s="71" t="s">
        <v>28</v>
      </c>
      <c r="B1" s="72"/>
      <c r="C1" s="72"/>
      <c r="D1" s="72"/>
      <c r="E1" s="72"/>
      <c r="F1" s="72"/>
      <c r="G1" s="73"/>
    </row>
    <row r="2" spans="1:7" ht="20.25" customHeight="1" thickBot="1" x14ac:dyDescent="0.35">
      <c r="A2" s="56" t="s">
        <v>41</v>
      </c>
      <c r="B2" s="57"/>
      <c r="C2" s="57"/>
      <c r="D2" s="57"/>
      <c r="E2" s="57"/>
      <c r="F2" s="57"/>
      <c r="G2" s="58"/>
    </row>
    <row r="3" spans="1:7" ht="25.5" customHeight="1" x14ac:dyDescent="0.25">
      <c r="A3" s="16"/>
      <c r="B3" s="19" t="s">
        <v>0</v>
      </c>
      <c r="C3" s="24" t="s">
        <v>38</v>
      </c>
      <c r="D3" s="19" t="s">
        <v>1</v>
      </c>
      <c r="E3" s="61" t="s">
        <v>39</v>
      </c>
      <c r="F3" s="62"/>
      <c r="G3" s="30"/>
    </row>
    <row r="4" spans="1:7" ht="51.75" thickBot="1" x14ac:dyDescent="0.3">
      <c r="A4" s="23" t="s">
        <v>2</v>
      </c>
      <c r="B4" s="22" t="s">
        <v>42</v>
      </c>
      <c r="C4" s="6">
        <v>933784.5</v>
      </c>
      <c r="D4" s="25">
        <v>0</v>
      </c>
      <c r="E4" s="65">
        <f>+(C4-C4*$D$4)</f>
        <v>933784.5</v>
      </c>
      <c r="F4" s="66"/>
      <c r="G4" s="31"/>
    </row>
    <row r="5" spans="1:7" ht="15" x14ac:dyDescent="0.25">
      <c r="A5" s="32"/>
      <c r="B5" s="33"/>
      <c r="C5" s="34"/>
      <c r="D5" s="35"/>
      <c r="E5" s="33"/>
      <c r="F5" s="36"/>
      <c r="G5" s="37"/>
    </row>
    <row r="6" spans="1:7" ht="15.75" thickBot="1" x14ac:dyDescent="0.3">
      <c r="A6" s="32"/>
      <c r="B6" s="33"/>
      <c r="C6" s="34"/>
      <c r="D6" s="35"/>
      <c r="E6" s="33"/>
      <c r="F6" s="36"/>
      <c r="G6" s="37"/>
    </row>
    <row r="7" spans="1:7" ht="18" x14ac:dyDescent="0.25">
      <c r="A7" s="53" t="s">
        <v>5</v>
      </c>
      <c r="B7" s="54"/>
      <c r="C7" s="54"/>
      <c r="D7" s="54"/>
      <c r="E7" s="54"/>
      <c r="F7" s="54"/>
      <c r="G7" s="55"/>
    </row>
    <row r="8" spans="1:7" ht="52.2" x14ac:dyDescent="0.3">
      <c r="A8" s="43"/>
      <c r="B8" s="44"/>
      <c r="C8" s="44"/>
      <c r="D8" s="8" t="s">
        <v>6</v>
      </c>
      <c r="E8" s="45" t="s">
        <v>7</v>
      </c>
      <c r="F8" s="8" t="s">
        <v>47</v>
      </c>
      <c r="G8" s="9" t="s">
        <v>46</v>
      </c>
    </row>
    <row r="9" spans="1:7" ht="67.5" customHeight="1" x14ac:dyDescent="0.3">
      <c r="A9" s="10" t="s">
        <v>8</v>
      </c>
      <c r="B9" s="74" t="s">
        <v>29</v>
      </c>
      <c r="C9" s="75"/>
      <c r="D9" s="11" t="s">
        <v>9</v>
      </c>
      <c r="E9" s="1"/>
      <c r="F9" s="42">
        <f>+'[1]LOTTO 4'!D39</f>
        <v>17280</v>
      </c>
      <c r="G9" s="13">
        <f>+F9*E9</f>
        <v>0</v>
      </c>
    </row>
    <row r="10" spans="1:7" ht="15" x14ac:dyDescent="0.25">
      <c r="A10" s="10" t="s">
        <v>10</v>
      </c>
      <c r="B10" s="74" t="s">
        <v>48</v>
      </c>
      <c r="C10" s="75"/>
      <c r="D10" s="11" t="s">
        <v>9</v>
      </c>
      <c r="E10" s="1"/>
      <c r="F10" s="42">
        <f>+'[1]LOTTO 4'!D40</f>
        <v>5760</v>
      </c>
      <c r="G10" s="13">
        <f t="shared" ref="G10:G17" si="0">+F10*E10</f>
        <v>0</v>
      </c>
    </row>
    <row r="11" spans="1:7" ht="15" x14ac:dyDescent="0.25">
      <c r="A11" s="10" t="s">
        <v>11</v>
      </c>
      <c r="B11" s="74" t="s">
        <v>30</v>
      </c>
      <c r="C11" s="75"/>
      <c r="D11" s="11" t="s">
        <v>37</v>
      </c>
      <c r="E11" s="1"/>
      <c r="F11" s="42">
        <f>+'[1]LOTTO 4'!D41</f>
        <v>3500</v>
      </c>
      <c r="G11" s="13">
        <f t="shared" si="0"/>
        <v>0</v>
      </c>
    </row>
    <row r="12" spans="1:7" ht="15" x14ac:dyDescent="0.25">
      <c r="A12" s="10" t="s">
        <v>12</v>
      </c>
      <c r="B12" s="74" t="s">
        <v>31</v>
      </c>
      <c r="C12" s="75"/>
      <c r="D12" s="11" t="s">
        <v>37</v>
      </c>
      <c r="E12" s="1"/>
      <c r="F12" s="42">
        <f>+'[1]LOTTO 4'!D42</f>
        <v>1200</v>
      </c>
      <c r="G12" s="13">
        <f t="shared" si="0"/>
        <v>0</v>
      </c>
    </row>
    <row r="13" spans="1:7" ht="15" x14ac:dyDescent="0.25">
      <c r="A13" s="10" t="s">
        <v>13</v>
      </c>
      <c r="B13" s="74" t="s">
        <v>32</v>
      </c>
      <c r="C13" s="75"/>
      <c r="D13" s="11" t="s">
        <v>9</v>
      </c>
      <c r="E13" s="1"/>
      <c r="F13" s="42">
        <f>+'[1]LOTTO 4'!D43</f>
        <v>240</v>
      </c>
      <c r="G13" s="13">
        <f t="shared" si="0"/>
        <v>0</v>
      </c>
    </row>
    <row r="14" spans="1:7" ht="15" x14ac:dyDescent="0.25">
      <c r="A14" s="10" t="s">
        <v>14</v>
      </c>
      <c r="B14" s="74" t="s">
        <v>33</v>
      </c>
      <c r="C14" s="75"/>
      <c r="D14" s="11" t="s">
        <v>9</v>
      </c>
      <c r="E14" s="1"/>
      <c r="F14" s="42">
        <f>+'[1]LOTTO 4'!D44</f>
        <v>1000</v>
      </c>
      <c r="G14" s="13">
        <f t="shared" si="0"/>
        <v>0</v>
      </c>
    </row>
    <row r="15" spans="1:7" ht="15" x14ac:dyDescent="0.25">
      <c r="A15" s="10" t="s">
        <v>15</v>
      </c>
      <c r="B15" s="74" t="s">
        <v>34</v>
      </c>
      <c r="C15" s="75"/>
      <c r="D15" s="11" t="s">
        <v>9</v>
      </c>
      <c r="E15" s="1"/>
      <c r="F15" s="42">
        <f>+'[1]LOTTO 4'!D45</f>
        <v>27</v>
      </c>
      <c r="G15" s="13">
        <f t="shared" si="0"/>
        <v>0</v>
      </c>
    </row>
    <row r="16" spans="1:7" ht="15" x14ac:dyDescent="0.25">
      <c r="A16" s="10" t="s">
        <v>16</v>
      </c>
      <c r="B16" s="74" t="s">
        <v>35</v>
      </c>
      <c r="C16" s="75"/>
      <c r="D16" s="11" t="s">
        <v>9</v>
      </c>
      <c r="E16" s="1"/>
      <c r="F16" s="42">
        <f>+'[1]LOTTO 4'!D46</f>
        <v>70</v>
      </c>
      <c r="G16" s="13">
        <f t="shared" si="0"/>
        <v>0</v>
      </c>
    </row>
    <row r="17" spans="1:7" ht="15.75" thickBot="1" x14ac:dyDescent="0.3">
      <c r="A17" s="14" t="s">
        <v>17</v>
      </c>
      <c r="B17" s="76" t="s">
        <v>36</v>
      </c>
      <c r="C17" s="77"/>
      <c r="D17" s="15" t="s">
        <v>9</v>
      </c>
      <c r="E17" s="2"/>
      <c r="F17" s="42">
        <f>+'[1]LOTTO 4'!D47</f>
        <v>26</v>
      </c>
      <c r="G17" s="29">
        <f t="shared" si="0"/>
        <v>0</v>
      </c>
    </row>
    <row r="18" spans="1:7" ht="18.75" thickBot="1" x14ac:dyDescent="0.3">
      <c r="A18" s="38"/>
      <c r="B18" s="39"/>
      <c r="C18" s="40"/>
      <c r="D18" s="41"/>
      <c r="E18" s="39"/>
      <c r="F18" s="46" t="s">
        <v>45</v>
      </c>
      <c r="G18" s="27">
        <f>SUM(G9:G17)</f>
        <v>0</v>
      </c>
    </row>
  </sheetData>
  <sheetProtection algorithmName="SHA-512" hashValue="2lx+rrh6oiU9zhwanl9vmsu6TNTe5G8cV9/4QbHNPgCe3evtUuCEOc3j7/UKgthf+WNs6a6+VqIxRy8zd7FxiQ==" saltValue="NhRzbySLuUACKCejzuDdDw==" spinCount="100000" sheet="1" selectLockedCells="1"/>
  <protectedRanges>
    <protectedRange sqref="E9:E17" name="Intervallo2"/>
    <protectedRange sqref="D4:E4" name="Intervallo1_3"/>
  </protectedRanges>
  <mergeCells count="14">
    <mergeCell ref="B16:C16"/>
    <mergeCell ref="B17:C17"/>
    <mergeCell ref="B10:C10"/>
    <mergeCell ref="A1:G1"/>
    <mergeCell ref="A7:G7"/>
    <mergeCell ref="B9:C9"/>
    <mergeCell ref="B11:C11"/>
    <mergeCell ref="B12:C12"/>
    <mergeCell ref="B13:C13"/>
    <mergeCell ref="B14:C14"/>
    <mergeCell ref="B15:C15"/>
    <mergeCell ref="A2:G2"/>
    <mergeCell ref="E3:F3"/>
    <mergeCell ref="E4:F4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  <headerFooter alignWithMargins="0">
    <oddHeader>&amp;R&amp;F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LOTTO 3</vt:lpstr>
      <vt:lpstr>LOTTO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LAMURA  DANIELA</dc:creator>
  <cp:lastModifiedBy>ALGIERI  CARLA</cp:lastModifiedBy>
  <cp:lastPrinted>2019-10-11T10:22:41Z</cp:lastPrinted>
  <dcterms:created xsi:type="dcterms:W3CDTF">2019-07-31T11:18:08Z</dcterms:created>
  <dcterms:modified xsi:type="dcterms:W3CDTF">2019-11-12T16:12:25Z</dcterms:modified>
</cp:coreProperties>
</file>